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16 fall 2018 working folder\"/>
    </mc:Choice>
  </mc:AlternateContent>
  <bookViews>
    <workbookView xWindow="0" yWindow="0" windowWidth="26670" windowHeight="11655" activeTab="1"/>
  </bookViews>
  <sheets>
    <sheet name="scenario 1" sheetId="1" r:id="rId1"/>
    <sheet name="scenario 2" sheetId="2" r:id="rId2"/>
  </sheets>
  <externalReferences>
    <externalReference r:id="rId3"/>
  </externalReferences>
  <definedNames>
    <definedName name="n_SP_red" localSheetId="1">'[1]default values'!$B$7</definedName>
    <definedName name="solver_adj" localSheetId="0" hidden="1">'scenario 1'!$J$3:$L$3</definedName>
    <definedName name="solver_adj" localSheetId="1" hidden="1">'scenario 2'!$J$3:$L$3</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1</definedName>
    <definedName name="solver_eng" localSheetId="1" hidden="1">1</definedName>
    <definedName name="solver_est" localSheetId="0" hidden="1">1</definedName>
    <definedName name="solver_est" localSheetId="1" hidden="1">1</definedName>
    <definedName name="solver_itr" localSheetId="0" hidden="1">2147483647</definedName>
    <definedName name="solver_itr" localSheetId="1" hidden="1">2147483647</definedName>
    <definedName name="solver_lhs1" localSheetId="0" hidden="1">'scenario 1'!$M$3</definedName>
    <definedName name="solver_lhs1" localSheetId="1" hidden="1">'scenario 2'!$M$3</definedName>
    <definedName name="solver_lhs2" localSheetId="0" hidden="1">'scenario 1'!$M$2</definedName>
    <definedName name="solver_mip" localSheetId="0" hidden="1">2147483647</definedName>
    <definedName name="solver_mip" localSheetId="1" hidden="1">2147483647</definedName>
    <definedName name="solver_mni" localSheetId="0" hidden="1">30</definedName>
    <definedName name="solver_mni" localSheetId="1" hidden="1">30</definedName>
    <definedName name="solver_mrt" localSheetId="0" hidden="1">0.075</definedName>
    <definedName name="solver_mrt" localSheetId="1" hidden="1">0.075</definedName>
    <definedName name="solver_msl" localSheetId="0" hidden="1">2</definedName>
    <definedName name="solver_msl" localSheetId="1" hidden="1">2</definedName>
    <definedName name="solver_neg" localSheetId="0" hidden="1">1</definedName>
    <definedName name="solver_neg" localSheetId="1" hidden="1">1</definedName>
    <definedName name="solver_nod" localSheetId="0" hidden="1">2147483647</definedName>
    <definedName name="solver_nod" localSheetId="1" hidden="1">2147483647</definedName>
    <definedName name="solver_num" localSheetId="0" hidden="1">1</definedName>
    <definedName name="solver_num" localSheetId="1" hidden="1">1</definedName>
    <definedName name="solver_nwt" localSheetId="0" hidden="1">1</definedName>
    <definedName name="solver_nwt" localSheetId="1" hidden="1">1</definedName>
    <definedName name="solver_opt" localSheetId="0" hidden="1">'scenario 1'!$P$3</definedName>
    <definedName name="solver_opt" localSheetId="1" hidden="1">'scenario 2'!$P$3</definedName>
    <definedName name="solver_pre" localSheetId="0" hidden="1">0.000001</definedName>
    <definedName name="solver_pre" localSheetId="1" hidden="1">0.000001</definedName>
    <definedName name="solver_rbv" localSheetId="0" hidden="1">1</definedName>
    <definedName name="solver_rbv" localSheetId="1" hidden="1">1</definedName>
    <definedName name="solver_rel1" localSheetId="0" hidden="1">3</definedName>
    <definedName name="solver_rel1" localSheetId="1" hidden="1">3</definedName>
    <definedName name="solver_rel2" localSheetId="0" hidden="1">1</definedName>
    <definedName name="solver_rhs1" localSheetId="0" hidden="1">0</definedName>
    <definedName name="solver_rhs1" localSheetId="1" hidden="1">0</definedName>
    <definedName name="solver_rhs2" localSheetId="0" hidden="1">0</definedName>
    <definedName name="solver_rlx" localSheetId="0" hidden="1">2</definedName>
    <definedName name="solver_rlx" localSheetId="1" hidden="1">2</definedName>
    <definedName name="solver_rsd" localSheetId="0" hidden="1">0</definedName>
    <definedName name="solver_rsd" localSheetId="1" hidden="1">0</definedName>
    <definedName name="solver_scl" localSheetId="0" hidden="1">1</definedName>
    <definedName name="solver_scl" localSheetId="1" hidden="1">1</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tim" localSheetId="0" hidden="1">2147483647</definedName>
    <definedName name="solver_tim" localSheetId="1" hidden="1">2147483647</definedName>
    <definedName name="solver_tol" localSheetId="0" hidden="1">0.01</definedName>
    <definedName name="solver_tol" localSheetId="1" hidden="1">0.01</definedName>
    <definedName name="solver_typ" localSheetId="0" hidden="1">2</definedName>
    <definedName name="solver_typ" localSheetId="1" hidden="1">2</definedName>
    <definedName name="solver_val" localSheetId="0" hidden="1">0</definedName>
    <definedName name="solver_val" localSheetId="1" hidden="1">0</definedName>
    <definedName name="solver_ver" localSheetId="0" hidden="1">3</definedName>
    <definedName name="solver_ver" localSheetId="1" hidden="1">3</definedName>
    <definedName name="SP_anoxic" localSheetId="1">'[1]default values'!$B$5</definedName>
    <definedName name="SP_oxic" localSheetId="1">'[1]default values'!$B$4</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 i="2" l="1"/>
  <c r="M2" i="2"/>
  <c r="N3" i="2"/>
  <c r="M3" i="2"/>
  <c r="O3" i="2"/>
  <c r="P3" i="2"/>
  <c r="N2" i="2"/>
  <c r="P2" i="2"/>
  <c r="M2" i="1"/>
  <c r="N2" i="1"/>
  <c r="O2" i="1"/>
  <c r="P2" i="1"/>
  <c r="M3" i="1"/>
  <c r="N3" i="1"/>
  <c r="O3" i="1"/>
  <c r="P3" i="1"/>
</calcChain>
</file>

<file path=xl/sharedStrings.xml><?xml version="1.0" encoding="utf-8"?>
<sst xmlns="http://schemas.openxmlformats.org/spreadsheetml/2006/main" count="54" uniqueCount="31">
  <si>
    <t>trmt</t>
  </si>
  <si>
    <t>depth</t>
  </si>
  <si>
    <t>plot</t>
  </si>
  <si>
    <t>date_time_R</t>
  </si>
  <si>
    <t>subN2ON_ug.L</t>
  </si>
  <si>
    <t>min SS</t>
  </si>
  <si>
    <t>DS-AWD</t>
  </si>
  <si>
    <t>1a</t>
  </si>
  <si>
    <t>modeled N2O flux (Eq. 9)</t>
  </si>
  <si>
    <t>SP_subsurface (meas.)</t>
  </si>
  <si>
    <t>X18O_subsurface (meas.)</t>
  </si>
  <si>
    <t>X15N_subsurface (meas.)</t>
  </si>
  <si>
    <t>d18O-N2O(den)</t>
  </si>
  <si>
    <t>d18O-N2O(nit)</t>
  </si>
  <si>
    <t>SP(nit)</t>
  </si>
  <si>
    <t>SP(denit)</t>
  </si>
  <si>
    <r>
      <t>N2O_red(</t>
    </r>
    <r>
      <rPr>
        <sz val="11"/>
        <color theme="1"/>
        <rFont val="Calibri"/>
        <family val="2"/>
      </rPr>
      <t>ɛ18O)</t>
    </r>
  </si>
  <si>
    <r>
      <t>N2O_red(</t>
    </r>
    <r>
      <rPr>
        <sz val="11"/>
        <color theme="1"/>
        <rFont val="Calibri"/>
        <family val="2"/>
      </rPr>
      <t>ɛSP)</t>
    </r>
  </si>
  <si>
    <t>Endmember values (Table 2)</t>
  </si>
  <si>
    <t>Solver parameters and cell references for row 2</t>
  </si>
  <si>
    <t xml:space="preserve">Solver parameters and cell references for row 3.  </t>
  </si>
  <si>
    <t>sc2 Knit</t>
  </si>
  <si>
    <t>sc2 Kden</t>
  </si>
  <si>
    <t>sc2 Kred</t>
  </si>
  <si>
    <t>sc1 Knit</t>
  </si>
  <si>
    <t>sc1 Kden</t>
  </si>
  <si>
    <t>sc1 Kred</t>
  </si>
  <si>
    <t>modeled sc1            d18O-N2O (Eq. 11)</t>
  </si>
  <si>
    <t>modeled sc1         SP-N2O (Eq. 10)</t>
  </si>
  <si>
    <t>modeled sc2 SP-N2O (Eq. 12)</t>
  </si>
  <si>
    <t>modeled sc2 d18O-N2O (Eq.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</si>
</sst>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4" x14ac:knownFonts="1">
    <font>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font>
  </fonts>
  <fills count="2">
    <fill>
      <patternFill patternType="none"/>
    </fill>
    <fill>
      <patternFill patternType="gray125"/>
    </fill>
  </fills>
  <borders count="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9">
    <xf numFmtId="0" fontId="0" fillId="0" borderId="0" xfId="0"/>
    <xf numFmtId="14" fontId="0" fillId="0" borderId="0" xfId="0" applyNumberFormat="1"/>
    <xf numFmtId="0" fontId="1" fillId="0" borderId="0" xfId="0" applyFont="1"/>
    <xf numFmtId="2" fontId="1" fillId="0" borderId="0" xfId="0" applyNumberFormat="1" applyFont="1"/>
    <xf numFmtId="164" fontId="0" fillId="0" borderId="0" xfId="0" applyNumberFormat="1"/>
    <xf numFmtId="2"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Font="1" applyAlignment="1">
      <alignment wrapText="1"/>
    </xf>
    <xf numFmtId="0" fontId="2" fillId="0" borderId="0" xfId="0" applyFont="1" applyAlignment="1">
      <alignment wrapText="1"/>
    </xf>
    <xf numFmtId="0" fontId="0" fillId="0" borderId="0" xfId="0" applyBorder="1"/>
    <xf numFmtId="165" fontId="2" fillId="0" borderId="0" xfId="0" applyNumberFormat="1" applyFont="1" applyAlignment="1">
      <alignment wrapText="1"/>
    </xf>
    <xf numFmtId="165" fontId="0" fillId="0" borderId="0" xfId="0" applyNumberFormat="1"/>
    <xf numFmtId="22" fontId="0" fillId="0" borderId="0" xfId="0" applyNumberFormat="1"/>
    <xf numFmtId="0" fontId="0" fillId="0" borderId="0" xfId="0" quotePrefix="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133350</xdr:colOff>
      <xdr:row>13</xdr:row>
      <xdr:rowOff>9524</xdr:rowOff>
    </xdr:from>
    <xdr:to>
      <xdr:col>10</xdr:col>
      <xdr:colOff>397717</xdr:colOff>
      <xdr:row>35</xdr:row>
      <xdr:rowOff>170736</xdr:rowOff>
    </xdr:to>
    <xdr:pic>
      <xdr:nvPicPr>
        <xdr:cNvPr id="2" name="Picture 1"/>
        <xdr:cNvPicPr>
          <a:picLocks noChangeAspect="1"/>
        </xdr:cNvPicPr>
      </xdr:nvPicPr>
      <xdr:blipFill>
        <a:blip xmlns:r="http://schemas.openxmlformats.org/officeDocument/2006/relationships" r:embed="rId1"/>
        <a:stretch>
          <a:fillRect/>
        </a:stretch>
      </xdr:blipFill>
      <xdr:spPr>
        <a:xfrm>
          <a:off x="4924425" y="1362074"/>
          <a:ext cx="4150567" cy="4361737"/>
        </a:xfrm>
        <a:prstGeom prst="rect">
          <a:avLst/>
        </a:prstGeom>
      </xdr:spPr>
    </xdr:pic>
    <xdr:clientData/>
  </xdr:twoCellAnchor>
  <xdr:twoCellAnchor editAs="oneCell">
    <xdr:from>
      <xdr:col>10</xdr:col>
      <xdr:colOff>466725</xdr:colOff>
      <xdr:row>12</xdr:row>
      <xdr:rowOff>196938</xdr:rowOff>
    </xdr:from>
    <xdr:to>
      <xdr:col>14</xdr:col>
      <xdr:colOff>457561</xdr:colOff>
      <xdr:row>35</xdr:row>
      <xdr:rowOff>180975</xdr:rowOff>
    </xdr:to>
    <xdr:pic>
      <xdr:nvPicPr>
        <xdr:cNvPr id="3" name="Picture 2"/>
        <xdr:cNvPicPr>
          <a:picLocks noChangeAspect="1"/>
        </xdr:cNvPicPr>
      </xdr:nvPicPr>
      <xdr:blipFill>
        <a:blip xmlns:r="http://schemas.openxmlformats.org/officeDocument/2006/relationships" r:embed="rId2"/>
        <a:stretch>
          <a:fillRect/>
        </a:stretch>
      </xdr:blipFill>
      <xdr:spPr>
        <a:xfrm>
          <a:off x="9144000" y="1349463"/>
          <a:ext cx="4172311" cy="4384587"/>
        </a:xfrm>
        <a:prstGeom prst="rect">
          <a:avLst/>
        </a:prstGeom>
      </xdr:spPr>
    </xdr:pic>
    <xdr:clientData/>
  </xdr:twoCellAnchor>
  <xdr:twoCellAnchor>
    <xdr:from>
      <xdr:col>6</xdr:col>
      <xdr:colOff>9525</xdr:colOff>
      <xdr:row>4</xdr:row>
      <xdr:rowOff>19051</xdr:rowOff>
    </xdr:from>
    <xdr:to>
      <xdr:col>15</xdr:col>
      <xdr:colOff>571500</xdr:colOff>
      <xdr:row>11</xdr:row>
      <xdr:rowOff>95251</xdr:rowOff>
    </xdr:to>
    <xdr:sp macro="" textlink="">
      <xdr:nvSpPr>
        <xdr:cNvPr id="4" name="TextBox 3"/>
        <xdr:cNvSpPr txBox="1"/>
      </xdr:nvSpPr>
      <xdr:spPr>
        <a:xfrm>
          <a:off x="4800600" y="981076"/>
          <a:ext cx="939165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step 1: Provide starting values for columns J, K, L.  Row 2 contains the starting values used in this analysis, while row 3 provides an example with unifrom starting values.  After running the Solver one can compare these results or those of other starting values if interested.  We found that the initial starting values did not significantly change the modeled outcomes.  In testing a vareity of starting values we found that</a:t>
          </a:r>
          <a:r>
            <a:rPr lang="en-US" sz="1100" baseline="0"/>
            <a:t> 10, 100, 80 returned </a:t>
          </a:r>
          <a:r>
            <a:rPr lang="en-US" sz="1100"/>
            <a:t>slightly more solutions (i.e. covergence and no error message).  Maximum non-convergent rates were around &lt;5% and with these starting values &lt;1%</a:t>
          </a:r>
          <a:r>
            <a:rPr lang="en-US" sz="1100" baseline="0"/>
            <a:t> in our datasets</a:t>
          </a:r>
          <a:endParaRPr lang="en-US" sz="1100"/>
        </a:p>
        <a:p>
          <a:endParaRPr lang="en-US" sz="1100"/>
        </a:p>
        <a:p>
          <a:r>
            <a:rPr lang="en-US" sz="1100"/>
            <a:t>step 2: select cell P and open the</a:t>
          </a:r>
          <a:r>
            <a:rPr lang="en-US" sz="1100" baseline="0"/>
            <a:t> "Solver" function, a free Excel add-in.  Set the parameters as displayed below, here using row 2 and 3 as examples.  One must change cell references for each row of data if using Solver manually.  We implemented a Macro to run consequtive rows.  </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581025</xdr:colOff>
      <xdr:row>4</xdr:row>
      <xdr:rowOff>123825</xdr:rowOff>
    </xdr:from>
    <xdr:to>
      <xdr:col>15</xdr:col>
      <xdr:colOff>123825</xdr:colOff>
      <xdr:row>12</xdr:row>
      <xdr:rowOff>0</xdr:rowOff>
    </xdr:to>
    <xdr:sp macro="" textlink="">
      <xdr:nvSpPr>
        <xdr:cNvPr id="2" name="TextBox 1"/>
        <xdr:cNvSpPr txBox="1"/>
      </xdr:nvSpPr>
      <xdr:spPr>
        <a:xfrm>
          <a:off x="4419600" y="1066800"/>
          <a:ext cx="939165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step 1: Provide starting values for columns J, K, L.  Row 2 contains the starting values used in this analysis, while row 3 provides an example with unifrom starting values.  After running the Solver one can compare these results or those of other starting values if interested.  We found that the initial starting values did not significantly change the modeled outcomes.  In testing a vareity of starting values we found that</a:t>
          </a:r>
          <a:r>
            <a:rPr lang="en-US" sz="1100" baseline="0"/>
            <a:t> 10, 100, 80 returned </a:t>
          </a:r>
          <a:r>
            <a:rPr lang="en-US" sz="1100"/>
            <a:t>slightly more solutions (i.e. covergence and no error message).  Maximum non-convergent rates were around &lt;5% and with these starting values &lt;1%</a:t>
          </a:r>
          <a:r>
            <a:rPr lang="en-US" sz="1100" baseline="0"/>
            <a:t> in our datasets</a:t>
          </a:r>
          <a:endParaRPr lang="en-US" sz="1100"/>
        </a:p>
        <a:p>
          <a:endParaRPr lang="en-US" sz="1100"/>
        </a:p>
        <a:p>
          <a:r>
            <a:rPr lang="en-US" sz="1100"/>
            <a:t>step 2: select cell P and open the</a:t>
          </a:r>
          <a:r>
            <a:rPr lang="en-US" sz="1100" baseline="0"/>
            <a:t> "Solver" function, a free Excel add-in.  Set the parameters as displayed below, here using row 2 and 3 as examples.  One must change cell references for each row of data if using Solver manually.  We implemented a Macro to run consequtive rows.  </a:t>
          </a:r>
          <a:endParaRPr lang="en-US" sz="1100"/>
        </a:p>
      </xdr:txBody>
    </xdr:sp>
    <xdr:clientData/>
  </xdr:twoCellAnchor>
  <xdr:twoCellAnchor editAs="oneCell">
    <xdr:from>
      <xdr:col>6</xdr:col>
      <xdr:colOff>0</xdr:colOff>
      <xdr:row>13</xdr:row>
      <xdr:rowOff>12611</xdr:rowOff>
    </xdr:from>
    <xdr:to>
      <xdr:col>10</xdr:col>
      <xdr:colOff>283417</xdr:colOff>
      <xdr:row>35</xdr:row>
      <xdr:rowOff>173823</xdr:rowOff>
    </xdr:to>
    <xdr:pic>
      <xdr:nvPicPr>
        <xdr:cNvPr id="3" name="Picture 2"/>
        <xdr:cNvPicPr>
          <a:picLocks noChangeAspect="1"/>
        </xdr:cNvPicPr>
      </xdr:nvPicPr>
      <xdr:blipFill>
        <a:blip xmlns:r="http://schemas.openxmlformats.org/officeDocument/2006/relationships" r:embed="rId1"/>
        <a:stretch>
          <a:fillRect/>
        </a:stretch>
      </xdr:blipFill>
      <xdr:spPr>
        <a:xfrm>
          <a:off x="4781550" y="2679611"/>
          <a:ext cx="4150567" cy="4361737"/>
        </a:xfrm>
        <a:prstGeom prst="rect">
          <a:avLst/>
        </a:prstGeom>
      </xdr:spPr>
    </xdr:pic>
    <xdr:clientData/>
  </xdr:twoCellAnchor>
  <xdr:twoCellAnchor editAs="oneCell">
    <xdr:from>
      <xdr:col>10</xdr:col>
      <xdr:colOff>352425</xdr:colOff>
      <xdr:row>13</xdr:row>
      <xdr:rowOff>0</xdr:rowOff>
    </xdr:from>
    <xdr:to>
      <xdr:col>14</xdr:col>
      <xdr:colOff>238486</xdr:colOff>
      <xdr:row>35</xdr:row>
      <xdr:rowOff>184062</xdr:rowOff>
    </xdr:to>
    <xdr:pic>
      <xdr:nvPicPr>
        <xdr:cNvPr id="4" name="Picture 3"/>
        <xdr:cNvPicPr>
          <a:picLocks noChangeAspect="1"/>
        </xdr:cNvPicPr>
      </xdr:nvPicPr>
      <xdr:blipFill>
        <a:blip xmlns:r="http://schemas.openxmlformats.org/officeDocument/2006/relationships" r:embed="rId2"/>
        <a:stretch>
          <a:fillRect/>
        </a:stretch>
      </xdr:blipFill>
      <xdr:spPr>
        <a:xfrm>
          <a:off x="9001125" y="2667000"/>
          <a:ext cx="4172311" cy="438458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verhoev\Downloads\IsoMapCalcs_PHIL_correc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SURFACE 10_100_80"/>
      <sheetName val="SUBSURFACE 50_10_10"/>
      <sheetName val="SUBSURFACE 40_40_10"/>
      <sheetName val="Sheet5"/>
      <sheetName val="SolveWithEquationsSUBSURFACE"/>
      <sheetName val="SURFACE 10_40_20"/>
      <sheetName val="SolveWithEquationsSURFACE"/>
      <sheetName val="default values"/>
    </sheetNames>
    <sheetDataSet>
      <sheetData sheetId="0"/>
      <sheetData sheetId="1"/>
      <sheetData sheetId="2"/>
      <sheetData sheetId="3"/>
      <sheetData sheetId="4"/>
      <sheetData sheetId="5"/>
      <sheetData sheetId="6">
        <row r="4">
          <cell r="AK4">
            <v>-1</v>
          </cell>
        </row>
      </sheetData>
      <sheetData sheetId="7">
        <row r="1">
          <cell r="B1">
            <v>43.6</v>
          </cell>
        </row>
        <row r="4">
          <cell r="B4">
            <v>34.799999999999997</v>
          </cell>
        </row>
        <row r="5">
          <cell r="B5">
            <v>-3.9</v>
          </cell>
        </row>
        <row r="7">
          <cell r="B7">
            <v>-5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topLeftCell="C1" zoomScaleNormal="100" workbookViewId="0">
      <selection activeCell="P1" sqref="P1"/>
    </sheetView>
  </sheetViews>
  <sheetFormatPr defaultRowHeight="15" x14ac:dyDescent="0.25"/>
  <cols>
    <col min="4" max="4" width="12.28515625" customWidth="1"/>
    <col min="5" max="5" width="16.7109375" customWidth="1"/>
    <col min="6" max="6" width="15.42578125" customWidth="1"/>
    <col min="7" max="7" width="18.140625" customWidth="1"/>
    <col min="8" max="8" width="15.7109375" customWidth="1"/>
    <col min="10" max="10" width="15.28515625" customWidth="1"/>
    <col min="11" max="11" width="17.85546875" customWidth="1"/>
    <col min="12" max="12" width="13.5703125" customWidth="1"/>
    <col min="13" max="13" width="14.42578125" customWidth="1"/>
    <col min="14" max="14" width="16.85546875" customWidth="1"/>
    <col min="15" max="15" width="18.85546875" customWidth="1"/>
    <col min="16" max="16" width="10.7109375" style="16" customWidth="1"/>
  </cols>
  <sheetData>
    <row r="1" spans="1:22" s="2" customFormat="1" ht="30.75" customHeight="1" x14ac:dyDescent="0.25">
      <c r="A1" t="s">
        <v>0</v>
      </c>
      <c r="B1" t="s">
        <v>1</v>
      </c>
      <c r="C1" t="s">
        <v>2</v>
      </c>
      <c r="D1" s="1" t="s">
        <v>3</v>
      </c>
      <c r="E1" s="12" t="s">
        <v>4</v>
      </c>
      <c r="F1" s="12" t="s">
        <v>9</v>
      </c>
      <c r="G1" s="12" t="s">
        <v>10</v>
      </c>
      <c r="H1" s="12" t="s">
        <v>11</v>
      </c>
      <c r="I1" s="13"/>
      <c r="J1" s="13" t="s">
        <v>24</v>
      </c>
      <c r="K1" s="13" t="s">
        <v>25</v>
      </c>
      <c r="L1" s="13" t="s">
        <v>26</v>
      </c>
      <c r="M1" s="13" t="s">
        <v>8</v>
      </c>
      <c r="N1" s="13" t="s">
        <v>28</v>
      </c>
      <c r="O1" s="13" t="s">
        <v>27</v>
      </c>
      <c r="P1" s="15" t="s">
        <v>5</v>
      </c>
      <c r="Q1" s="3"/>
      <c r="R1"/>
      <c r="S1"/>
      <c r="U1"/>
      <c r="V1"/>
    </row>
    <row r="2" spans="1:22" x14ac:dyDescent="0.25">
      <c r="A2" t="s">
        <v>6</v>
      </c>
      <c r="B2">
        <v>5</v>
      </c>
      <c r="C2" t="s">
        <v>7</v>
      </c>
      <c r="D2" s="1">
        <v>42510</v>
      </c>
      <c r="E2">
        <v>66.951082266765894</v>
      </c>
      <c r="F2">
        <v>4.67</v>
      </c>
      <c r="G2">
        <v>28.31</v>
      </c>
      <c r="H2">
        <v>-28.56</v>
      </c>
      <c r="J2" s="4">
        <v>10</v>
      </c>
      <c r="K2" s="4">
        <v>100</v>
      </c>
      <c r="L2" s="4">
        <v>80</v>
      </c>
      <c r="M2" s="4">
        <f t="shared" ref="M2:M3" si="0">J2+K2-L2</f>
        <v>30</v>
      </c>
      <c r="N2">
        <f>(J2*$F$18+($F$19-$F$21*(L2/K2))*(K2-L2))/(J2+K2-L2)</f>
        <v>11.666666666666666</v>
      </c>
      <c r="O2">
        <f>(J2*$F$15+($F$16-$F$22*(L2/K2))*(K2-L2))/(J2+K2-L2)</f>
        <v>28.633333333333333</v>
      </c>
      <c r="P2" s="16">
        <f>(M2-E2)^2+(N2-F2)^2+(O2-G2)^2</f>
        <v>1414.4403695741896</v>
      </c>
      <c r="Q2" s="5"/>
    </row>
    <row r="3" spans="1:22" x14ac:dyDescent="0.25">
      <c r="A3" t="s">
        <v>6</v>
      </c>
      <c r="B3">
        <v>5</v>
      </c>
      <c r="C3" t="s">
        <v>7</v>
      </c>
      <c r="D3" s="1">
        <v>42510</v>
      </c>
      <c r="E3">
        <v>66.951082266765894</v>
      </c>
      <c r="F3">
        <v>4.67</v>
      </c>
      <c r="G3">
        <v>28.31</v>
      </c>
      <c r="H3">
        <v>-28.56</v>
      </c>
      <c r="J3" s="4">
        <v>10</v>
      </c>
      <c r="K3" s="4">
        <v>10</v>
      </c>
      <c r="L3" s="4">
        <v>10</v>
      </c>
      <c r="M3" s="4">
        <f t="shared" si="0"/>
        <v>10</v>
      </c>
      <c r="N3">
        <f>(J3*$F$18+($F$19-$F$21*(L3/K3))*(K3-L3))/(J3+K3-L3)</f>
        <v>34.799999999999997</v>
      </c>
      <c r="O3">
        <f>(J3*$F$15+($F$16-$F$22*(L3/K3))*(K3-L3))/(J3+K3-L3)</f>
        <v>36.5</v>
      </c>
      <c r="P3" s="16">
        <f t="shared" ref="P3" si="1">(M3-E3)^2+(N3-F3)^2+(O3-G3)^2</f>
        <v>4218.3187713559364</v>
      </c>
      <c r="Q3" s="5"/>
    </row>
    <row r="12" spans="1:22" x14ac:dyDescent="0.25">
      <c r="H12" s="14"/>
    </row>
    <row r="13" spans="1:22" ht="15.75" thickBot="1" x14ac:dyDescent="0.3">
      <c r="G13" t="s">
        <v>19</v>
      </c>
      <c r="H13" s="14"/>
      <c r="L13" t="s">
        <v>20</v>
      </c>
    </row>
    <row r="14" spans="1:22" x14ac:dyDescent="0.25">
      <c r="E14" s="6" t="s">
        <v>18</v>
      </c>
      <c r="F14" s="7"/>
      <c r="H14" s="14"/>
    </row>
    <row r="15" spans="1:22" x14ac:dyDescent="0.25">
      <c r="E15" s="8" t="s">
        <v>13</v>
      </c>
      <c r="F15" s="9">
        <v>36.5</v>
      </c>
      <c r="H15" s="14"/>
    </row>
    <row r="16" spans="1:22" x14ac:dyDescent="0.25">
      <c r="E16" s="8" t="s">
        <v>12</v>
      </c>
      <c r="F16" s="9">
        <v>12.7</v>
      </c>
      <c r="H16" s="14"/>
    </row>
    <row r="17" spans="5:8" x14ac:dyDescent="0.25">
      <c r="E17" s="8"/>
      <c r="F17" s="9"/>
      <c r="H17" s="14"/>
    </row>
    <row r="18" spans="5:8" x14ac:dyDescent="0.25">
      <c r="E18" s="8" t="s">
        <v>14</v>
      </c>
      <c r="F18" s="9">
        <v>34.799999999999997</v>
      </c>
      <c r="H18" s="14"/>
    </row>
    <row r="19" spans="5:8" x14ac:dyDescent="0.25">
      <c r="E19" s="8" t="s">
        <v>15</v>
      </c>
      <c r="F19" s="9">
        <v>-3.9</v>
      </c>
      <c r="H19" s="14"/>
    </row>
    <row r="20" spans="5:8" x14ac:dyDescent="0.25">
      <c r="E20" s="8"/>
      <c r="F20" s="9"/>
      <c r="H20" s="14"/>
    </row>
    <row r="21" spans="5:8" x14ac:dyDescent="0.25">
      <c r="E21" s="8" t="s">
        <v>17</v>
      </c>
      <c r="F21" s="9">
        <v>-5</v>
      </c>
      <c r="G21" s="14"/>
      <c r="H21" s="14"/>
    </row>
    <row r="22" spans="5:8" ht="15.75" thickBot="1" x14ac:dyDescent="0.3">
      <c r="E22" s="10" t="s">
        <v>16</v>
      </c>
      <c r="F22" s="11">
        <v>-15</v>
      </c>
      <c r="G22" s="14"/>
      <c r="H22" s="14"/>
    </row>
    <row r="23" spans="5:8" x14ac:dyDescent="0.25">
      <c r="F23" s="14"/>
      <c r="G23" s="14"/>
      <c r="H23" s="14"/>
    </row>
    <row r="24" spans="5:8" x14ac:dyDescent="0.25">
      <c r="F24" s="14"/>
      <c r="G24" s="14"/>
      <c r="H24" s="14"/>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abSelected="1" workbookViewId="0">
      <selection activeCell="Q20" sqref="Q20"/>
    </sheetView>
  </sheetViews>
  <sheetFormatPr defaultRowHeight="15" x14ac:dyDescent="0.25"/>
  <cols>
    <col min="2" max="2" width="7.7109375" customWidth="1"/>
    <col min="4" max="4" width="16.85546875" customWidth="1"/>
    <col min="5" max="5" width="14.7109375" customWidth="1"/>
    <col min="6" max="6" width="14.140625" customWidth="1"/>
    <col min="7" max="7" width="17.28515625" customWidth="1"/>
    <col min="8" max="8" width="16.140625" customWidth="1"/>
    <col min="10" max="10" width="15.42578125" customWidth="1"/>
    <col min="11" max="11" width="18.28515625" customWidth="1"/>
    <col min="12" max="12" width="16" customWidth="1"/>
    <col min="13" max="13" width="14" customWidth="1"/>
    <col min="14" max="14" width="16" customWidth="1"/>
    <col min="15" max="15" width="18.140625" customWidth="1"/>
    <col min="16" max="16" width="9.5703125" bestFit="1" customWidth="1"/>
  </cols>
  <sheetData>
    <row r="1" spans="1:22" s="2" customFormat="1" ht="30.75" customHeight="1" x14ac:dyDescent="0.25">
      <c r="A1" t="s">
        <v>0</v>
      </c>
      <c r="B1" t="s">
        <v>1</v>
      </c>
      <c r="C1" t="s">
        <v>2</v>
      </c>
      <c r="D1" s="1" t="s">
        <v>3</v>
      </c>
      <c r="E1" s="12" t="s">
        <v>4</v>
      </c>
      <c r="F1" s="12" t="s">
        <v>9</v>
      </c>
      <c r="G1" s="12" t="s">
        <v>10</v>
      </c>
      <c r="H1" s="12" t="s">
        <v>11</v>
      </c>
      <c r="I1" s="13"/>
      <c r="J1" s="13" t="s">
        <v>21</v>
      </c>
      <c r="K1" s="13" t="s">
        <v>22</v>
      </c>
      <c r="L1" s="13" t="s">
        <v>23</v>
      </c>
      <c r="M1" s="13" t="s">
        <v>8</v>
      </c>
      <c r="N1" s="13" t="s">
        <v>29</v>
      </c>
      <c r="O1" s="13" t="s">
        <v>30</v>
      </c>
      <c r="P1" s="15" t="s">
        <v>5</v>
      </c>
      <c r="Q1" s="3"/>
      <c r="R1"/>
      <c r="S1"/>
      <c r="U1"/>
      <c r="V1"/>
    </row>
    <row r="2" spans="1:22" x14ac:dyDescent="0.25">
      <c r="A2" t="s">
        <v>6</v>
      </c>
      <c r="B2">
        <v>5</v>
      </c>
      <c r="C2" t="s">
        <v>7</v>
      </c>
      <c r="D2" s="17">
        <v>42510.5</v>
      </c>
      <c r="E2">
        <v>66.951082266765894</v>
      </c>
      <c r="F2">
        <v>4.67</v>
      </c>
      <c r="G2">
        <v>28.31</v>
      </c>
      <c r="H2">
        <v>-28.56</v>
      </c>
      <c r="J2" s="4">
        <v>10</v>
      </c>
      <c r="K2" s="4">
        <v>100</v>
      </c>
      <c r="L2" s="4">
        <v>80</v>
      </c>
      <c r="M2" s="4">
        <f>J2+K2-L2</f>
        <v>30</v>
      </c>
      <c r="N2">
        <f>((J2*$E$17+K2*$E$18)/(J2+K2))-$E$20*(1-E2/(J2+K2))</f>
        <v>1.5749508060560959</v>
      </c>
      <c r="O2" s="18">
        <f>((J2*$E$14+K2*$E$15)/(J2+K2))-$E$21*(1-E2/(J2+K2))</f>
        <v>20.733943327259198</v>
      </c>
      <c r="P2" s="16">
        <f>(M2-E2)^2+(N2-F2)^2+(O2-G2)^2</f>
        <v>1432.3584449068142</v>
      </c>
      <c r="Q2" s="5"/>
      <c r="R2" s="5"/>
      <c r="S2" s="5"/>
      <c r="T2" s="5"/>
    </row>
    <row r="3" spans="1:22" x14ac:dyDescent="0.25">
      <c r="A3" t="s">
        <v>6</v>
      </c>
      <c r="B3">
        <v>5</v>
      </c>
      <c r="C3" t="s">
        <v>7</v>
      </c>
      <c r="D3" s="17">
        <v>42510.5</v>
      </c>
      <c r="E3">
        <v>66.951082266765894</v>
      </c>
      <c r="F3">
        <v>4.67</v>
      </c>
      <c r="G3">
        <v>28.31</v>
      </c>
      <c r="H3">
        <v>-28.56</v>
      </c>
      <c r="J3" s="4">
        <v>10</v>
      </c>
      <c r="K3" s="4">
        <v>10</v>
      </c>
      <c r="L3" s="4">
        <v>10</v>
      </c>
      <c r="M3" s="4">
        <f>J3+K3-L3</f>
        <v>10</v>
      </c>
      <c r="N3">
        <f>((J3*$E$17+K3*$E$18)/(J3+K3))-$E$20*(1-E3/(J3+K3))</f>
        <v>3.7122294333085257</v>
      </c>
      <c r="O3" s="18">
        <f>((J3*$E$14+K3*$E$14)/(J3+K3))-$E$21*(1-E3/(J3+K3))</f>
        <v>1.2866882999255793</v>
      </c>
      <c r="P3" s="16">
        <f>(M3-E3)^2+(N3-F3)^2+(O3-G3)^2</f>
        <v>3974.6024710537363</v>
      </c>
    </row>
    <row r="4" spans="1:22" s="2" customFormat="1" ht="13.5" customHeight="1" x14ac:dyDescent="0.25">
      <c r="A4"/>
      <c r="B4"/>
      <c r="C4"/>
      <c r="D4" s="1"/>
      <c r="E4" s="12"/>
      <c r="F4" s="12"/>
      <c r="G4" s="12"/>
      <c r="H4" s="12"/>
      <c r="I4" s="13"/>
      <c r="J4" s="13"/>
      <c r="K4" s="13"/>
      <c r="L4" s="13"/>
      <c r="M4" s="13"/>
      <c r="N4" s="13"/>
      <c r="O4" s="13"/>
      <c r="P4" s="3"/>
      <c r="Q4"/>
      <c r="R4"/>
      <c r="T4"/>
      <c r="U4"/>
    </row>
    <row r="8" spans="1:22" x14ac:dyDescent="0.25">
      <c r="I8" s="18"/>
    </row>
    <row r="12" spans="1:22" ht="15.75" thickBot="1" x14ac:dyDescent="0.3"/>
    <row r="13" spans="1:22" x14ac:dyDescent="0.25">
      <c r="D13" s="6" t="s">
        <v>18</v>
      </c>
      <c r="E13" s="7"/>
    </row>
    <row r="14" spans="1:22" x14ac:dyDescent="0.25">
      <c r="D14" s="8" t="s">
        <v>13</v>
      </c>
      <c r="E14" s="9">
        <v>36.5</v>
      </c>
    </row>
    <row r="15" spans="1:22" x14ac:dyDescent="0.25">
      <c r="D15" s="8" t="s">
        <v>12</v>
      </c>
      <c r="E15" s="9">
        <v>12.7</v>
      </c>
    </row>
    <row r="16" spans="1:22" x14ac:dyDescent="0.25">
      <c r="D16" s="8"/>
      <c r="E16" s="9"/>
    </row>
    <row r="17" spans="4:5" x14ac:dyDescent="0.25">
      <c r="D17" s="8" t="s">
        <v>14</v>
      </c>
      <c r="E17" s="9">
        <v>34.799999999999997</v>
      </c>
    </row>
    <row r="18" spans="4:5" x14ac:dyDescent="0.25">
      <c r="D18" s="8" t="s">
        <v>15</v>
      </c>
      <c r="E18" s="9">
        <v>-3.9</v>
      </c>
    </row>
    <row r="19" spans="4:5" x14ac:dyDescent="0.25">
      <c r="D19" s="8"/>
      <c r="E19" s="9"/>
    </row>
    <row r="20" spans="4:5" x14ac:dyDescent="0.25">
      <c r="D20" s="8" t="s">
        <v>17</v>
      </c>
      <c r="E20" s="9">
        <v>-5</v>
      </c>
    </row>
    <row r="21" spans="4:5" ht="15.75" thickBot="1" x14ac:dyDescent="0.3">
      <c r="D21" s="10" t="s">
        <v>16</v>
      </c>
      <c r="E21" s="11">
        <v>-15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scenario 1</vt:lpstr>
      <vt:lpstr>scenario 2</vt:lpstr>
    </vt:vector>
  </TitlesOfParts>
  <Company>Oregon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Verhoeven, Elizabeth</dc:creator>
  <cp:lastModifiedBy>Verhoeven, Elizabeth</cp:lastModifiedBy>
  <dcterms:created xsi:type="dcterms:W3CDTF">2018-09-29T17:53:47Z</dcterms:created>
  <dcterms:modified xsi:type="dcterms:W3CDTF">2018-09-30T00:15:09Z</dcterms:modified>
</cp:coreProperties>
</file>